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filterPrivacy="1"/>
  <bookViews>
    <workbookView xWindow="0" yWindow="0" windowWidth="22260" windowHeight="12645"/>
  </bookViews>
  <sheets>
    <sheet name="Foglio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5" i="1" l="1"/>
  <c r="I55" i="1"/>
  <c r="N54" i="1"/>
  <c r="I54" i="1"/>
  <c r="N53" i="1"/>
  <c r="N52" i="1"/>
  <c r="N51" i="1"/>
  <c r="N50" i="1"/>
  <c r="N49" i="1"/>
  <c r="O49" i="1" s="1"/>
  <c r="Q49" i="1" s="1"/>
  <c r="N46" i="1"/>
  <c r="I46" i="1"/>
  <c r="N45" i="1"/>
  <c r="I45" i="1"/>
  <c r="N44" i="1"/>
  <c r="N43" i="1"/>
  <c r="N42" i="1"/>
  <c r="N41" i="1"/>
  <c r="O40" i="1"/>
  <c r="Q40" i="1" s="1"/>
  <c r="N40" i="1"/>
  <c r="N37" i="1" l="1"/>
  <c r="I37" i="1"/>
  <c r="N36" i="1"/>
  <c r="I36" i="1"/>
  <c r="N35" i="1"/>
  <c r="N34" i="1"/>
  <c r="N33" i="1"/>
  <c r="N32" i="1"/>
  <c r="O31" i="1"/>
  <c r="Q31" i="1" s="1"/>
  <c r="N31" i="1"/>
  <c r="N28" i="1" l="1"/>
  <c r="I28" i="1"/>
  <c r="N27" i="1"/>
  <c r="I27" i="1"/>
  <c r="N26" i="1"/>
  <c r="N25" i="1"/>
  <c r="N24" i="1"/>
  <c r="N23" i="1"/>
  <c r="O22" i="1"/>
  <c r="Q22" i="1" s="1"/>
  <c r="N22" i="1"/>
  <c r="N19" i="1" l="1"/>
  <c r="I19" i="1"/>
  <c r="N18" i="1"/>
  <c r="I18" i="1"/>
  <c r="N17" i="1"/>
  <c r="N16" i="1"/>
  <c r="N15" i="1"/>
  <c r="N14" i="1"/>
  <c r="N13" i="1"/>
  <c r="O13" i="1" s="1"/>
  <c r="Q13" i="1" s="1"/>
  <c r="N10" i="1" l="1"/>
  <c r="I10" i="1"/>
  <c r="N9" i="1"/>
  <c r="I9" i="1"/>
  <c r="N7" i="1"/>
  <c r="N6" i="1"/>
  <c r="N5" i="1"/>
  <c r="N4" i="1"/>
  <c r="O4" i="1" s="1"/>
  <c r="Q4" i="1" s="1"/>
</calcChain>
</file>

<file path=xl/sharedStrings.xml><?xml version="1.0" encoding="utf-8"?>
<sst xmlns="http://schemas.openxmlformats.org/spreadsheetml/2006/main" count="225" uniqueCount="95">
  <si>
    <t>LOTTO</t>
  </si>
  <si>
    <t>CIG</t>
  </si>
  <si>
    <t>RIGO</t>
  </si>
  <si>
    <t>IMPIANTO TIPO</t>
  </si>
  <si>
    <t>FAMIGLIE PRESENTI
NEL LOTTO</t>
  </si>
  <si>
    <t>DESCRIZIONE DEL PRODOTTO</t>
  </si>
  <si>
    <t>CARATTERISTICHE TECNICHE</t>
  </si>
  <si>
    <t xml:space="preserve">% prevista di utilizzo saltuario
</t>
  </si>
  <si>
    <t>NUMERO DI IMPIANTI ANNUALI</t>
  </si>
  <si>
    <t>DESCRIZIONE PRODOTTO</t>
  </si>
  <si>
    <t>CODICE PRODOTTO (uno della famiglia)</t>
  </si>
  <si>
    <t>PREZZO LISTINO  UNITARIO del dispositivo indicato
(IVA esclusa)</t>
  </si>
  <si>
    <t>% DI SCONTO  DA APPLICARE AL COMPONENTE</t>
  </si>
  <si>
    <r>
      <t xml:space="preserve">PREZZO UNITARIO SCONTATO
</t>
    </r>
    <r>
      <rPr>
        <sz val="9"/>
        <rFont val="Times New Roman"/>
        <family val="1"/>
      </rPr>
      <t xml:space="preserve"> </t>
    </r>
  </si>
  <si>
    <t>VALORE ANNUO OFFERTO   PER IL LOTTO 
IVA esclusa</t>
  </si>
  <si>
    <t>IMPORTO ANNUO BASE ASTA  DEL LOTTO
(IVA esclusa)</t>
  </si>
  <si>
    <t>VALORE QUINQUENNALE   DEL LOTTO 
IVA esclusa</t>
  </si>
  <si>
    <t>IMPORTO A BASE ASTA  QUINQUENNALE DEL LOTTO
(IVA esclusa)</t>
  </si>
  <si>
    <t xml:space="preserve"> </t>
  </si>
  <si>
    <t>6297574A75</t>
  </si>
  <si>
    <t xml:space="preserve">PROTESI D'ANCA PRIMARIA NON CEMENTATA STELO CORTO
</t>
  </si>
  <si>
    <t xml:space="preserve">STELO  ANCA </t>
  </si>
  <si>
    <t>Stelo corto
 non cementato</t>
  </si>
  <si>
    <t>in LEGA DI TITANIO</t>
  </si>
  <si>
    <t xml:space="preserve">NANOS Stelo non Cementato </t>
  </si>
  <si>
    <t>COTILE</t>
  </si>
  <si>
    <t xml:space="preserve">Cotile press Fit
  </t>
  </si>
  <si>
    <t>R3 Cotile 3 fori non Cementato</t>
  </si>
  <si>
    <t>INSERTO PER ANCA</t>
  </si>
  <si>
    <t xml:space="preserve">Inserto </t>
  </si>
  <si>
    <t>IN PE</t>
  </si>
  <si>
    <t>R3 Inserto Polietilene XLPE</t>
  </si>
  <si>
    <t>TESTA</t>
  </si>
  <si>
    <t>Testa</t>
  </si>
  <si>
    <t xml:space="preserve"> IN CERAMICA</t>
  </si>
  <si>
    <t>Testa Femorale Ceramica BIOLOX Delta</t>
  </si>
  <si>
    <t>VITI PER COTILE</t>
  </si>
  <si>
    <t>Viti (l'impianto ne prevede 2)</t>
  </si>
  <si>
    <t>Viti</t>
  </si>
  <si>
    <t>Vite Testa Sferica per Cotile</t>
  </si>
  <si>
    <t>da definire</t>
  </si>
  <si>
    <t>altri componenti (di utilizzo saltuario)</t>
  </si>
  <si>
    <t>DITTA SMITH &amp; NEPHEW</t>
  </si>
  <si>
    <t>METHA µCAP 12/14 130°/0° TAG.0</t>
  </si>
  <si>
    <t>NC270T</t>
  </si>
  <si>
    <t>PLASMAFIT PLUS 3 COTILE TAG.44MM C</t>
  </si>
  <si>
    <t>NV244T</t>
  </si>
  <si>
    <t>VITELENE INSERTO C 28MM SIM.</t>
  </si>
  <si>
    <t>NV189E</t>
  </si>
  <si>
    <t>BIOLOX DELTA TESTA DI PROT.12/14 28MM M</t>
  </si>
  <si>
    <t>NK461D</t>
  </si>
  <si>
    <t>VITE DI FISSAZIONE D6,5MM L16MM SW3,5</t>
  </si>
  <si>
    <t>NV010T</t>
  </si>
  <si>
    <t>DITTA B.BRAUN</t>
  </si>
  <si>
    <t>Stelo corto non cementato rivestito in CPHA 11 taglie e due versioni</t>
  </si>
  <si>
    <t>694-0001</t>
  </si>
  <si>
    <t>Cotile a press-fit con doppio rivestimento; diam da 44 a 64mm;</t>
  </si>
  <si>
    <t>321.01.344</t>
  </si>
  <si>
    <t xml:space="preserve">Inserto in Pe in 4 versioni; diam. internao 28-32-36-40mm; </t>
  </si>
  <si>
    <t>321.01.028</t>
  </si>
  <si>
    <t>Testina in ceramica biolox delta diam. 28-32-36-40;</t>
  </si>
  <si>
    <t>104-2800</t>
  </si>
  <si>
    <t>viti lungh da 15 a 60mm; diam 6,5mm;</t>
  </si>
  <si>
    <t>DITTA INNOMED</t>
  </si>
  <si>
    <t xml:space="preserve">STELO FITMORE </t>
  </si>
  <si>
    <t>01.00551.101</t>
  </si>
  <si>
    <t xml:space="preserve">COTILE ALLOFIT CON FORI </t>
  </si>
  <si>
    <t>ALPHA INSERTO PE</t>
  </si>
  <si>
    <t>01.00010.206</t>
  </si>
  <si>
    <t xml:space="preserve">TESTA BIOLOX DELTA CONO 12/14 </t>
  </si>
  <si>
    <t>00-8775-028-01</t>
  </si>
  <si>
    <t>VITE TRILOGY IN TITANIO STERILE 6,5</t>
  </si>
  <si>
    <t>00-6250-065-15</t>
  </si>
  <si>
    <t>DITTA ZIMMER</t>
  </si>
  <si>
    <t>Stelo Retto Corto Profemur-Preserve</t>
  </si>
  <si>
    <t>PPRCLS03</t>
  </si>
  <si>
    <t>Cotile press-fit PROCOTYL-L</t>
  </si>
  <si>
    <t>PHA06210</t>
  </si>
  <si>
    <t>Inserto PE ant. X PROCOTYL-L</t>
  </si>
  <si>
    <t>PHA04660</t>
  </si>
  <si>
    <t>Testa femorale BIOLOX-DELTA</t>
  </si>
  <si>
    <t>PHA04410</t>
  </si>
  <si>
    <t>Viti da spongiosa in tit. per cotile</t>
  </si>
  <si>
    <t>DITTA SANIMEDICAL</t>
  </si>
  <si>
    <t xml:space="preserve">CFP - STELO NON CEM. HX </t>
  </si>
  <si>
    <t>290-120/26</t>
  </si>
  <si>
    <t xml:space="preserve">TOP - COTILE NON CEM. HX </t>
  </si>
  <si>
    <t>290-300/46</t>
  </si>
  <si>
    <t xml:space="preserve">TOP - INSERTO ANTILUSS. PE </t>
  </si>
  <si>
    <t>290-321/46</t>
  </si>
  <si>
    <t xml:space="preserve">TESTA - CER. DELTA </t>
  </si>
  <si>
    <t>128-791/01</t>
  </si>
  <si>
    <t xml:space="preserve">TOP - VITE PER COTILE </t>
  </si>
  <si>
    <t>180-656/25</t>
  </si>
  <si>
    <t>DITTA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</si>
</sst>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\ #,##0.00000"/>
    <numFmt numFmtId="165" formatCode="&quot;€&quot;\ #,##0.00"/>
  </numFmts>
  <fonts count="5" x14ac:knownFonts="1">
    <font>
      <sz val="11"/>
      <color theme="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3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" xfId="0" applyNumberFormat="1" applyFont="1" applyBorder="1" applyAlignment="1" applyProtection="1">
      <alignment horizontal="center" vertical="center" wrapText="1"/>
      <protection locked="0"/>
    </xf>
    <xf numFmtId="10" fontId="1" fillId="0" borderId="2" xfId="0" applyNumberFormat="1" applyFont="1" applyBorder="1" applyAlignment="1" applyProtection="1">
      <alignment horizontal="center" vertical="center" wrapText="1"/>
      <protection locked="0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 applyProtection="1">
      <alignment horizontal="center" wrapText="1"/>
    </xf>
    <xf numFmtId="165" fontId="1" fillId="0" borderId="2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165" fontId="4" fillId="2" borderId="3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 applyProtection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9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3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10" fontId="4" fillId="0" borderId="2" xfId="0" applyNumberFormat="1" applyFont="1" applyBorder="1" applyAlignment="1" applyProtection="1">
      <alignment horizontal="center" vertical="center"/>
      <protection locked="0"/>
    </xf>
    <xf numFmtId="165" fontId="3" fillId="0" borderId="1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 applyProtection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165" fontId="3" fillId="0" borderId="7" xfId="0" applyNumberFormat="1" applyFont="1" applyBorder="1" applyAlignment="1">
      <alignment horizontal="center" vertical="center"/>
    </xf>
    <xf numFmtId="3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top" wrapText="1"/>
    </xf>
    <xf numFmtId="9" fontId="4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vertical="center" wrapText="1"/>
      <protection locked="0"/>
    </xf>
    <xf numFmtId="3" fontId="3" fillId="0" borderId="2" xfId="0" applyNumberFormat="1" applyFont="1" applyFill="1" applyBorder="1" applyAlignment="1" applyProtection="1">
      <alignment vertical="center" wrapText="1"/>
      <protection locked="0"/>
    </xf>
    <xf numFmtId="0" fontId="4" fillId="0" borderId="2" xfId="0" applyFont="1" applyBorder="1" applyAlignment="1" applyProtection="1">
      <alignment vertical="center" wrapText="1"/>
      <protection locked="0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22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quotePrefix="1" applyFont="1" applyBorder="1" applyAlignment="1" applyProtection="1">
      <alignment horizontal="center" vertical="center"/>
      <protection locked="0"/>
    </xf>
    <xf numFmtId="0" fontId="4" fillId="0" borderId="2" xfId="0" quotePrefix="1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6"/>
  <sheetViews>
    <sheetView tabSelected="1" workbookViewId="0">
      <selection activeCell="D49" sqref="D49:D55"/>
    </sheetView>
  </sheetViews>
  <sheetFormatPr defaultColWidth="14.5703125" defaultRowHeight="15" x14ac:dyDescent="0.25"/>
  <cols>
    <col min="4" max="4" width="17" customWidth="1"/>
    <col min="5" max="6" width="19.5703125" customWidth="1"/>
    <col min="7" max="7" width="23.28515625" customWidth="1"/>
    <col min="10" max="10" width="14.5703125" style="52"/>
    <col min="12" max="12" width="17.28515625" customWidth="1"/>
    <col min="13" max="13" width="16.85546875" customWidth="1"/>
    <col min="15" max="15" width="14.42578125" customWidth="1"/>
    <col min="17" max="17" width="22.42578125" bestFit="1" customWidth="1"/>
    <col min="18" max="18" width="17.5703125" customWidth="1"/>
  </cols>
  <sheetData>
    <row r="2" spans="1:18" s="11" customFormat="1" ht="63.7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2" t="s">
        <v>5</v>
      </c>
      <c r="G2" s="3" t="s">
        <v>6</v>
      </c>
      <c r="H2" s="4" t="s">
        <v>7</v>
      </c>
      <c r="I2" s="5" t="s">
        <v>8</v>
      </c>
      <c r="J2" s="5" t="s">
        <v>9</v>
      </c>
      <c r="K2" s="4" t="s">
        <v>10</v>
      </c>
      <c r="L2" s="6" t="s">
        <v>11</v>
      </c>
      <c r="M2" s="7" t="s">
        <v>12</v>
      </c>
      <c r="N2" s="6" t="s">
        <v>13</v>
      </c>
      <c r="O2" s="8" t="s">
        <v>14</v>
      </c>
      <c r="P2" s="9" t="s">
        <v>15</v>
      </c>
      <c r="Q2" s="8" t="s">
        <v>16</v>
      </c>
      <c r="R2" s="10" t="s">
        <v>17</v>
      </c>
    </row>
    <row r="3" spans="1:18" s="19" customFormat="1" ht="12.75" x14ac:dyDescent="0.25">
      <c r="A3" s="51" t="s">
        <v>42</v>
      </c>
      <c r="B3" s="51"/>
      <c r="C3" s="51"/>
      <c r="D3" s="12" t="s">
        <v>18</v>
      </c>
      <c r="E3" s="13" t="s">
        <v>18</v>
      </c>
      <c r="F3" s="14"/>
      <c r="G3" s="14"/>
      <c r="H3" s="15"/>
      <c r="I3" s="15"/>
      <c r="J3" s="15"/>
      <c r="K3" s="15"/>
      <c r="L3" s="15"/>
      <c r="M3" s="15"/>
      <c r="N3" s="15"/>
      <c r="O3" s="16"/>
      <c r="P3" s="17"/>
      <c r="Q3" s="16"/>
      <c r="R3" s="18"/>
    </row>
    <row r="4" spans="1:18" s="19" customFormat="1" ht="28.5" customHeight="1" x14ac:dyDescent="0.2">
      <c r="A4" s="20">
        <v>6</v>
      </c>
      <c r="B4" s="21" t="s">
        <v>19</v>
      </c>
      <c r="C4" s="22">
        <v>1</v>
      </c>
      <c r="D4" s="23" t="s">
        <v>20</v>
      </c>
      <c r="E4" s="24" t="s">
        <v>21</v>
      </c>
      <c r="F4" s="25" t="s">
        <v>22</v>
      </c>
      <c r="G4" s="26" t="s">
        <v>23</v>
      </c>
      <c r="H4" s="27"/>
      <c r="I4" s="28">
        <v>508</v>
      </c>
      <c r="J4" s="29" t="s">
        <v>24</v>
      </c>
      <c r="K4" s="28">
        <v>75008154</v>
      </c>
      <c r="L4" s="30">
        <v>3000</v>
      </c>
      <c r="M4" s="31">
        <v>0.6</v>
      </c>
      <c r="N4" s="30">
        <f t="shared" ref="N4:N6" si="0">L4-(L4*M4)</f>
        <v>1200</v>
      </c>
      <c r="O4" s="32">
        <f>SUM(I4*N4+I5*N5+I6*N6+I7*N7+I8*N8+I9*N9+I10*N10)</f>
        <v>1096264</v>
      </c>
      <c r="P4" s="33">
        <v>1827276</v>
      </c>
      <c r="Q4" s="32">
        <f>O4*5</f>
        <v>5481320</v>
      </c>
      <c r="R4" s="34">
        <v>9136380</v>
      </c>
    </row>
    <row r="5" spans="1:18" s="19" customFormat="1" ht="28.5" customHeight="1" x14ac:dyDescent="0.25">
      <c r="A5" s="35"/>
      <c r="B5" s="36"/>
      <c r="C5" s="22">
        <v>2</v>
      </c>
      <c r="D5" s="37"/>
      <c r="E5" s="38" t="s">
        <v>25</v>
      </c>
      <c r="F5" s="39" t="s">
        <v>26</v>
      </c>
      <c r="G5" s="26" t="s">
        <v>23</v>
      </c>
      <c r="H5" s="27"/>
      <c r="I5" s="28">
        <v>508</v>
      </c>
      <c r="J5" s="29" t="s">
        <v>27</v>
      </c>
      <c r="K5" s="28">
        <v>71335540</v>
      </c>
      <c r="L5" s="30">
        <v>2400</v>
      </c>
      <c r="M5" s="31">
        <v>0.78</v>
      </c>
      <c r="N5" s="30">
        <f t="shared" si="0"/>
        <v>528</v>
      </c>
      <c r="O5" s="40"/>
      <c r="P5" s="33"/>
      <c r="Q5" s="40"/>
      <c r="R5" s="34"/>
    </row>
    <row r="6" spans="1:18" s="19" customFormat="1" ht="28.5" customHeight="1" x14ac:dyDescent="0.25">
      <c r="A6" s="35"/>
      <c r="B6" s="36"/>
      <c r="C6" s="22">
        <v>3</v>
      </c>
      <c r="D6" s="37"/>
      <c r="E6" s="38" t="s">
        <v>28</v>
      </c>
      <c r="F6" s="25" t="s">
        <v>29</v>
      </c>
      <c r="G6" s="26" t="s">
        <v>30</v>
      </c>
      <c r="H6" s="27"/>
      <c r="I6" s="28">
        <v>508</v>
      </c>
      <c r="J6" s="29" t="s">
        <v>31</v>
      </c>
      <c r="K6" s="28">
        <v>71334840</v>
      </c>
      <c r="L6" s="30">
        <v>1000</v>
      </c>
      <c r="M6" s="31">
        <v>0.78</v>
      </c>
      <c r="N6" s="30">
        <f t="shared" si="0"/>
        <v>220</v>
      </c>
      <c r="O6" s="40"/>
      <c r="P6" s="33"/>
      <c r="Q6" s="40"/>
      <c r="R6" s="34"/>
    </row>
    <row r="7" spans="1:18" s="19" customFormat="1" ht="38.25" customHeight="1" x14ac:dyDescent="0.25">
      <c r="A7" s="35"/>
      <c r="B7" s="36"/>
      <c r="C7" s="22">
        <v>4</v>
      </c>
      <c r="D7" s="37"/>
      <c r="E7" s="38" t="s">
        <v>32</v>
      </c>
      <c r="F7" s="25" t="s">
        <v>33</v>
      </c>
      <c r="G7" s="26" t="s">
        <v>34</v>
      </c>
      <c r="H7" s="27"/>
      <c r="I7" s="28">
        <v>508</v>
      </c>
      <c r="J7" s="41" t="s">
        <v>35</v>
      </c>
      <c r="K7" s="42">
        <v>75007451</v>
      </c>
      <c r="L7" s="30">
        <v>1050</v>
      </c>
      <c r="M7" s="31">
        <v>0.8</v>
      </c>
      <c r="N7" s="30">
        <f>L7-(L7*M7)</f>
        <v>210</v>
      </c>
      <c r="O7" s="40"/>
      <c r="P7" s="33"/>
      <c r="Q7" s="40"/>
      <c r="R7" s="34"/>
    </row>
    <row r="8" spans="1:18" s="19" customFormat="1" ht="28.5" customHeight="1" x14ac:dyDescent="0.25">
      <c r="A8" s="35"/>
      <c r="B8" s="36"/>
      <c r="C8" s="22">
        <v>5</v>
      </c>
      <c r="D8" s="37"/>
      <c r="E8" s="38" t="s">
        <v>36</v>
      </c>
      <c r="F8" s="43" t="s">
        <v>37</v>
      </c>
      <c r="G8" s="26" t="s">
        <v>38</v>
      </c>
      <c r="H8" s="27"/>
      <c r="I8" s="28">
        <v>1016</v>
      </c>
      <c r="J8" s="29" t="s">
        <v>39</v>
      </c>
      <c r="K8" s="28">
        <v>71332515</v>
      </c>
      <c r="L8" s="30">
        <v>130</v>
      </c>
      <c r="M8" s="31">
        <v>1</v>
      </c>
      <c r="N8" s="30">
        <v>0</v>
      </c>
      <c r="O8" s="40"/>
      <c r="P8" s="33"/>
      <c r="Q8" s="40"/>
      <c r="R8" s="34"/>
    </row>
    <row r="9" spans="1:18" s="19" customFormat="1" ht="28.5" customHeight="1" x14ac:dyDescent="0.25">
      <c r="A9" s="44"/>
      <c r="B9" s="36"/>
      <c r="C9" s="45">
        <v>6</v>
      </c>
      <c r="D9" s="37"/>
      <c r="E9" s="25" t="s">
        <v>40</v>
      </c>
      <c r="F9" s="25" t="s">
        <v>41</v>
      </c>
      <c r="G9" s="46"/>
      <c r="H9" s="47">
        <v>0</v>
      </c>
      <c r="I9" s="29">
        <f>ROUND(508*H9,0)</f>
        <v>0</v>
      </c>
      <c r="J9" s="29"/>
      <c r="K9" s="42"/>
      <c r="L9" s="30"/>
      <c r="M9" s="31"/>
      <c r="N9" s="30">
        <f>L9-(L9*M9)</f>
        <v>0</v>
      </c>
      <c r="O9" s="40"/>
      <c r="P9" s="33"/>
      <c r="Q9" s="40"/>
      <c r="R9" s="34"/>
    </row>
    <row r="10" spans="1:18" s="19" customFormat="1" ht="28.5" customHeight="1" x14ac:dyDescent="0.25">
      <c r="A10" s="44"/>
      <c r="B10" s="48"/>
      <c r="C10" s="45">
        <v>7</v>
      </c>
      <c r="D10" s="49"/>
      <c r="E10" s="25" t="s">
        <v>40</v>
      </c>
      <c r="F10" s="25" t="s">
        <v>41</v>
      </c>
      <c r="G10" s="46"/>
      <c r="H10" s="47">
        <v>0</v>
      </c>
      <c r="I10" s="29">
        <f>ROUND(508*H10,0)</f>
        <v>0</v>
      </c>
      <c r="J10" s="29"/>
      <c r="K10" s="42"/>
      <c r="L10" s="30"/>
      <c r="M10" s="31"/>
      <c r="N10" s="30">
        <f>L10-(L10*M10)</f>
        <v>0</v>
      </c>
      <c r="O10" s="50"/>
      <c r="P10" s="33"/>
      <c r="Q10" s="50"/>
      <c r="R10" s="34"/>
    </row>
    <row r="11" spans="1:18" s="19" customFormat="1" ht="12.75" x14ac:dyDescent="0.25">
      <c r="A11" s="12"/>
      <c r="B11" s="12"/>
      <c r="C11" s="12"/>
      <c r="D11" s="12" t="s">
        <v>18</v>
      </c>
      <c r="E11" s="13" t="s">
        <v>18</v>
      </c>
      <c r="F11" s="14"/>
      <c r="G11" s="14"/>
      <c r="H11" s="15"/>
      <c r="I11" s="15"/>
      <c r="J11" s="15"/>
      <c r="K11" s="15"/>
      <c r="L11" s="15"/>
      <c r="M11" s="15"/>
      <c r="N11" s="15"/>
      <c r="O11" s="16"/>
      <c r="P11" s="17"/>
      <c r="Q11" s="16"/>
      <c r="R11" s="18"/>
    </row>
    <row r="12" spans="1:18" s="19" customFormat="1" ht="12.75" x14ac:dyDescent="0.25">
      <c r="A12" s="51" t="s">
        <v>53</v>
      </c>
      <c r="B12" s="51"/>
      <c r="C12" s="51"/>
      <c r="D12" s="12" t="s">
        <v>18</v>
      </c>
      <c r="E12" s="13" t="s">
        <v>18</v>
      </c>
      <c r="F12" s="14"/>
      <c r="G12" s="14"/>
      <c r="H12" s="15"/>
      <c r="I12" s="15"/>
      <c r="J12" s="15"/>
      <c r="K12" s="15"/>
      <c r="L12" s="15"/>
      <c r="M12" s="53"/>
      <c r="N12" s="15"/>
      <c r="O12" s="16"/>
      <c r="P12" s="17"/>
      <c r="Q12" s="16"/>
      <c r="R12" s="18"/>
    </row>
    <row r="13" spans="1:18" s="19" customFormat="1" ht="35.25" customHeight="1" x14ac:dyDescent="0.2">
      <c r="A13" s="20">
        <v>6</v>
      </c>
      <c r="B13" s="21" t="s">
        <v>19</v>
      </c>
      <c r="C13" s="22">
        <v>1</v>
      </c>
      <c r="D13" s="23" t="s">
        <v>20</v>
      </c>
      <c r="E13" s="24" t="s">
        <v>21</v>
      </c>
      <c r="F13" s="25" t="s">
        <v>22</v>
      </c>
      <c r="G13" s="26" t="s">
        <v>23</v>
      </c>
      <c r="H13" s="27"/>
      <c r="I13" s="28">
        <v>508</v>
      </c>
      <c r="J13" s="42" t="s">
        <v>43</v>
      </c>
      <c r="K13" s="42" t="s">
        <v>44</v>
      </c>
      <c r="L13" s="30">
        <v>1983.3</v>
      </c>
      <c r="M13" s="31">
        <v>0.5</v>
      </c>
      <c r="N13" s="30">
        <f t="shared" ref="N13:N17" si="1">L13-(L13*M13)</f>
        <v>991.65</v>
      </c>
      <c r="O13" s="32">
        <f>SUM(I13*N13+I14*N14+I15*N15+I16*N16+I17*N17+I18*N18+I19*N19)</f>
        <v>1010869.2</v>
      </c>
      <c r="P13" s="33">
        <v>1827276</v>
      </c>
      <c r="Q13" s="32">
        <f>O13*5</f>
        <v>5054346</v>
      </c>
      <c r="R13" s="34">
        <v>9136380</v>
      </c>
    </row>
    <row r="14" spans="1:18" s="19" customFormat="1" ht="35.25" customHeight="1" x14ac:dyDescent="0.25">
      <c r="A14" s="35"/>
      <c r="B14" s="36"/>
      <c r="C14" s="22">
        <v>2</v>
      </c>
      <c r="D14" s="37"/>
      <c r="E14" s="38" t="s">
        <v>25</v>
      </c>
      <c r="F14" s="39" t="s">
        <v>26</v>
      </c>
      <c r="G14" s="26" t="s">
        <v>23</v>
      </c>
      <c r="H14" s="27"/>
      <c r="I14" s="28">
        <v>508</v>
      </c>
      <c r="J14" s="42" t="s">
        <v>45</v>
      </c>
      <c r="K14" s="28" t="s">
        <v>46</v>
      </c>
      <c r="L14" s="30">
        <v>810</v>
      </c>
      <c r="M14" s="31">
        <v>0.5</v>
      </c>
      <c r="N14" s="30">
        <f t="shared" si="1"/>
        <v>405</v>
      </c>
      <c r="O14" s="40"/>
      <c r="P14" s="33"/>
      <c r="Q14" s="40"/>
      <c r="R14" s="34"/>
    </row>
    <row r="15" spans="1:18" s="19" customFormat="1" ht="35.25" customHeight="1" x14ac:dyDescent="0.25">
      <c r="A15" s="35"/>
      <c r="B15" s="36"/>
      <c r="C15" s="22">
        <v>3</v>
      </c>
      <c r="D15" s="37"/>
      <c r="E15" s="38" t="s">
        <v>28</v>
      </c>
      <c r="F15" s="25" t="s">
        <v>29</v>
      </c>
      <c r="G15" s="26" t="s">
        <v>30</v>
      </c>
      <c r="H15" s="27"/>
      <c r="I15" s="28">
        <v>508</v>
      </c>
      <c r="J15" s="42" t="s">
        <v>47</v>
      </c>
      <c r="K15" s="28" t="s">
        <v>48</v>
      </c>
      <c r="L15" s="30">
        <v>500</v>
      </c>
      <c r="M15" s="31">
        <v>0.5</v>
      </c>
      <c r="N15" s="30">
        <f t="shared" si="1"/>
        <v>250</v>
      </c>
      <c r="O15" s="40"/>
      <c r="P15" s="33"/>
      <c r="Q15" s="40"/>
      <c r="R15" s="34"/>
    </row>
    <row r="16" spans="1:18" s="19" customFormat="1" ht="35.25" customHeight="1" x14ac:dyDescent="0.25">
      <c r="A16" s="35"/>
      <c r="B16" s="36"/>
      <c r="C16" s="22">
        <v>4</v>
      </c>
      <c r="D16" s="37"/>
      <c r="E16" s="38" t="s">
        <v>32</v>
      </c>
      <c r="F16" s="25" t="s">
        <v>33</v>
      </c>
      <c r="G16" s="26" t="s">
        <v>34</v>
      </c>
      <c r="H16" s="27"/>
      <c r="I16" s="28">
        <v>508</v>
      </c>
      <c r="J16" s="42" t="s">
        <v>49</v>
      </c>
      <c r="K16" s="28" t="s">
        <v>50</v>
      </c>
      <c r="L16" s="30">
        <v>566.5</v>
      </c>
      <c r="M16" s="31">
        <v>0.5</v>
      </c>
      <c r="N16" s="30">
        <f t="shared" si="1"/>
        <v>283.25</v>
      </c>
      <c r="O16" s="40"/>
      <c r="P16" s="33"/>
      <c r="Q16" s="40"/>
      <c r="R16" s="34"/>
    </row>
    <row r="17" spans="1:18" s="19" customFormat="1" ht="35.25" customHeight="1" x14ac:dyDescent="0.25">
      <c r="A17" s="35"/>
      <c r="B17" s="36"/>
      <c r="C17" s="22">
        <v>5</v>
      </c>
      <c r="D17" s="37"/>
      <c r="E17" s="38" t="s">
        <v>36</v>
      </c>
      <c r="F17" s="43" t="s">
        <v>37</v>
      </c>
      <c r="G17" s="26" t="s">
        <v>38</v>
      </c>
      <c r="H17" s="27"/>
      <c r="I17" s="28">
        <v>1016</v>
      </c>
      <c r="J17" s="42" t="s">
        <v>51</v>
      </c>
      <c r="K17" s="28" t="s">
        <v>52</v>
      </c>
      <c r="L17" s="30">
        <v>60</v>
      </c>
      <c r="M17" s="31">
        <v>0.5</v>
      </c>
      <c r="N17" s="30">
        <f t="shared" si="1"/>
        <v>30</v>
      </c>
      <c r="O17" s="40"/>
      <c r="P17" s="33"/>
      <c r="Q17" s="40"/>
      <c r="R17" s="34"/>
    </row>
    <row r="18" spans="1:18" s="19" customFormat="1" ht="35.25" customHeight="1" x14ac:dyDescent="0.25">
      <c r="A18" s="44"/>
      <c r="B18" s="36"/>
      <c r="C18" s="45">
        <v>6</v>
      </c>
      <c r="D18" s="37"/>
      <c r="E18" s="25" t="s">
        <v>40</v>
      </c>
      <c r="F18" s="25" t="s">
        <v>41</v>
      </c>
      <c r="G18" s="46"/>
      <c r="H18" s="47">
        <v>0</v>
      </c>
      <c r="I18" s="29">
        <f>ROUND(508*H18,0)</f>
        <v>0</v>
      </c>
      <c r="J18" s="29"/>
      <c r="K18" s="42"/>
      <c r="L18" s="30"/>
      <c r="M18" s="31"/>
      <c r="N18" s="30">
        <f>L18-(L18*M18)</f>
        <v>0</v>
      </c>
      <c r="O18" s="40"/>
      <c r="P18" s="33"/>
      <c r="Q18" s="40"/>
      <c r="R18" s="34"/>
    </row>
    <row r="19" spans="1:18" s="19" customFormat="1" ht="35.25" customHeight="1" x14ac:dyDescent="0.25">
      <c r="A19" s="44"/>
      <c r="B19" s="48"/>
      <c r="C19" s="45">
        <v>7</v>
      </c>
      <c r="D19" s="49"/>
      <c r="E19" s="25" t="s">
        <v>40</v>
      </c>
      <c r="F19" s="25" t="s">
        <v>41</v>
      </c>
      <c r="G19" s="46"/>
      <c r="H19" s="47">
        <v>0</v>
      </c>
      <c r="I19" s="29">
        <f>ROUND(508*H19,0)</f>
        <v>0</v>
      </c>
      <c r="J19" s="29"/>
      <c r="K19" s="42"/>
      <c r="L19" s="30"/>
      <c r="M19" s="31"/>
      <c r="N19" s="30">
        <f>L19-(L19*M19)</f>
        <v>0</v>
      </c>
      <c r="O19" s="50"/>
      <c r="P19" s="33"/>
      <c r="Q19" s="50"/>
      <c r="R19" s="34"/>
    </row>
    <row r="20" spans="1:18" s="19" customFormat="1" ht="12.75" x14ac:dyDescent="0.25">
      <c r="A20" s="12"/>
      <c r="B20" s="12"/>
      <c r="C20" s="12"/>
      <c r="D20" s="12" t="s">
        <v>18</v>
      </c>
      <c r="E20" s="13" t="s">
        <v>18</v>
      </c>
      <c r="F20" s="14"/>
      <c r="G20" s="14"/>
      <c r="H20" s="15"/>
      <c r="I20" s="15"/>
      <c r="J20" s="15"/>
      <c r="K20" s="15"/>
      <c r="L20" s="15"/>
      <c r="M20" s="53"/>
      <c r="N20" s="15"/>
      <c r="O20" s="16"/>
      <c r="P20" s="17"/>
      <c r="Q20" s="16"/>
      <c r="R20" s="18"/>
    </row>
    <row r="21" spans="1:18" s="19" customFormat="1" ht="12.75" x14ac:dyDescent="0.25">
      <c r="A21" s="51" t="s">
        <v>63</v>
      </c>
      <c r="B21" s="51"/>
      <c r="C21" s="51"/>
      <c r="D21" s="12" t="s">
        <v>18</v>
      </c>
      <c r="E21" s="13" t="s">
        <v>18</v>
      </c>
      <c r="F21" s="14"/>
      <c r="G21" s="14"/>
      <c r="H21" s="15"/>
      <c r="I21" s="15"/>
      <c r="J21" s="15"/>
      <c r="K21" s="15"/>
      <c r="L21" s="15"/>
      <c r="M21" s="53"/>
      <c r="N21" s="15"/>
      <c r="O21" s="16"/>
      <c r="P21" s="17"/>
      <c r="Q21" s="16"/>
      <c r="R21" s="18"/>
    </row>
    <row r="22" spans="1:18" s="19" customFormat="1" ht="63.75" x14ac:dyDescent="0.2">
      <c r="A22" s="20">
        <v>6</v>
      </c>
      <c r="B22" s="21" t="s">
        <v>19</v>
      </c>
      <c r="C22" s="22">
        <v>1</v>
      </c>
      <c r="D22" s="23" t="s">
        <v>20</v>
      </c>
      <c r="E22" s="24" t="s">
        <v>21</v>
      </c>
      <c r="F22" s="25" t="s">
        <v>22</v>
      </c>
      <c r="G22" s="26" t="s">
        <v>23</v>
      </c>
      <c r="H22" s="27"/>
      <c r="I22" s="28">
        <v>508</v>
      </c>
      <c r="J22" s="56" t="s">
        <v>54</v>
      </c>
      <c r="K22" s="57" t="s">
        <v>55</v>
      </c>
      <c r="L22" s="57">
        <v>2200</v>
      </c>
      <c r="M22" s="31">
        <v>0.5</v>
      </c>
      <c r="N22" s="30">
        <f t="shared" ref="N22:N26" si="2">L22-(L22*M22)</f>
        <v>1100</v>
      </c>
      <c r="O22" s="32">
        <f>SUM(I22*N22+I23*N23+I24*N24+I25*N25+I26*N26+I27*N27+I28*N28)</f>
        <v>1209040</v>
      </c>
      <c r="P22" s="33">
        <v>1827276</v>
      </c>
      <c r="Q22" s="32">
        <f>O22*5</f>
        <v>6045200</v>
      </c>
      <c r="R22" s="34">
        <v>9136380</v>
      </c>
    </row>
    <row r="23" spans="1:18" s="19" customFormat="1" ht="63.75" x14ac:dyDescent="0.25">
      <c r="A23" s="35"/>
      <c r="B23" s="36"/>
      <c r="C23" s="22">
        <v>2</v>
      </c>
      <c r="D23" s="37"/>
      <c r="E23" s="38" t="s">
        <v>25</v>
      </c>
      <c r="F23" s="39" t="s">
        <v>26</v>
      </c>
      <c r="G23" s="26" t="s">
        <v>23</v>
      </c>
      <c r="H23" s="27"/>
      <c r="I23" s="28">
        <v>508</v>
      </c>
      <c r="J23" s="56" t="s">
        <v>56</v>
      </c>
      <c r="K23" s="28" t="s">
        <v>57</v>
      </c>
      <c r="L23" s="57">
        <v>1500</v>
      </c>
      <c r="M23" s="31">
        <v>0.5</v>
      </c>
      <c r="N23" s="30">
        <f t="shared" si="2"/>
        <v>750</v>
      </c>
      <c r="O23" s="40"/>
      <c r="P23" s="33"/>
      <c r="Q23" s="40"/>
      <c r="R23" s="34"/>
    </row>
    <row r="24" spans="1:18" s="19" customFormat="1" ht="51" x14ac:dyDescent="0.25">
      <c r="A24" s="35"/>
      <c r="B24" s="36"/>
      <c r="C24" s="22">
        <v>3</v>
      </c>
      <c r="D24" s="37"/>
      <c r="E24" s="38" t="s">
        <v>28</v>
      </c>
      <c r="F24" s="25" t="s">
        <v>29</v>
      </c>
      <c r="G24" s="26" t="s">
        <v>30</v>
      </c>
      <c r="H24" s="27"/>
      <c r="I24" s="28">
        <v>508</v>
      </c>
      <c r="J24" s="56" t="s">
        <v>58</v>
      </c>
      <c r="K24" s="58" t="s">
        <v>59</v>
      </c>
      <c r="L24" s="28">
        <v>300</v>
      </c>
      <c r="M24" s="31">
        <v>0.5</v>
      </c>
      <c r="N24" s="30">
        <f t="shared" si="2"/>
        <v>150</v>
      </c>
      <c r="O24" s="40"/>
      <c r="P24" s="33"/>
      <c r="Q24" s="40"/>
      <c r="R24" s="34"/>
    </row>
    <row r="25" spans="1:18" s="19" customFormat="1" ht="51" x14ac:dyDescent="0.25">
      <c r="A25" s="35"/>
      <c r="B25" s="36"/>
      <c r="C25" s="22">
        <v>4</v>
      </c>
      <c r="D25" s="37"/>
      <c r="E25" s="38" t="s">
        <v>32</v>
      </c>
      <c r="F25" s="25" t="s">
        <v>33</v>
      </c>
      <c r="G25" s="26" t="s">
        <v>34</v>
      </c>
      <c r="H25" s="27"/>
      <c r="I25" s="28">
        <v>508</v>
      </c>
      <c r="J25" s="56" t="s">
        <v>60</v>
      </c>
      <c r="K25" s="57" t="s">
        <v>61</v>
      </c>
      <c r="L25" s="28">
        <v>640</v>
      </c>
      <c r="M25" s="31">
        <v>0.5</v>
      </c>
      <c r="N25" s="30">
        <f t="shared" si="2"/>
        <v>320</v>
      </c>
      <c r="O25" s="40"/>
      <c r="P25" s="33"/>
      <c r="Q25" s="40"/>
      <c r="R25" s="34"/>
    </row>
    <row r="26" spans="1:18" s="19" customFormat="1" ht="38.25" x14ac:dyDescent="0.25">
      <c r="A26" s="35"/>
      <c r="B26" s="36"/>
      <c r="C26" s="22">
        <v>5</v>
      </c>
      <c r="D26" s="37"/>
      <c r="E26" s="38" t="s">
        <v>36</v>
      </c>
      <c r="F26" s="43" t="s">
        <v>37</v>
      </c>
      <c r="G26" s="26" t="s">
        <v>38</v>
      </c>
      <c r="H26" s="27"/>
      <c r="I26" s="28">
        <v>1016</v>
      </c>
      <c r="J26" s="56" t="s">
        <v>62</v>
      </c>
      <c r="K26" s="57">
        <v>321015</v>
      </c>
      <c r="L26" s="28">
        <v>60</v>
      </c>
      <c r="M26" s="31">
        <v>0.5</v>
      </c>
      <c r="N26" s="30">
        <f t="shared" si="2"/>
        <v>30</v>
      </c>
      <c r="O26" s="40"/>
      <c r="P26" s="33"/>
      <c r="Q26" s="40"/>
      <c r="R26" s="34"/>
    </row>
    <row r="27" spans="1:18" s="19" customFormat="1" ht="28.5" customHeight="1" x14ac:dyDescent="0.25">
      <c r="A27" s="44"/>
      <c r="B27" s="36"/>
      <c r="C27" s="45">
        <v>6</v>
      </c>
      <c r="D27" s="37"/>
      <c r="E27" s="25" t="s">
        <v>40</v>
      </c>
      <c r="F27" s="25" t="s">
        <v>41</v>
      </c>
      <c r="G27" s="46"/>
      <c r="H27" s="47">
        <v>0</v>
      </c>
      <c r="I27" s="29">
        <f>ROUND(508*H27,0)</f>
        <v>0</v>
      </c>
      <c r="J27" s="55"/>
      <c r="K27" s="42"/>
      <c r="L27" s="30"/>
      <c r="M27" s="31"/>
      <c r="N27" s="30">
        <f>L27-(L27*M27)</f>
        <v>0</v>
      </c>
      <c r="O27" s="40"/>
      <c r="P27" s="33"/>
      <c r="Q27" s="40"/>
      <c r="R27" s="34"/>
    </row>
    <row r="28" spans="1:18" s="19" customFormat="1" ht="28.5" customHeight="1" x14ac:dyDescent="0.25">
      <c r="A28" s="44"/>
      <c r="B28" s="48"/>
      <c r="C28" s="45">
        <v>7</v>
      </c>
      <c r="D28" s="49"/>
      <c r="E28" s="25" t="s">
        <v>40</v>
      </c>
      <c r="F28" s="25" t="s">
        <v>41</v>
      </c>
      <c r="G28" s="46"/>
      <c r="H28" s="47">
        <v>0</v>
      </c>
      <c r="I28" s="29">
        <f>ROUND(508*H28,0)</f>
        <v>0</v>
      </c>
      <c r="J28" s="55"/>
      <c r="K28" s="42"/>
      <c r="L28" s="30"/>
      <c r="M28" s="31"/>
      <c r="N28" s="30">
        <f>L28-(L28*M28)</f>
        <v>0</v>
      </c>
      <c r="O28" s="50"/>
      <c r="P28" s="33"/>
      <c r="Q28" s="50"/>
      <c r="R28" s="34"/>
    </row>
    <row r="29" spans="1:18" s="19" customFormat="1" ht="12.75" x14ac:dyDescent="0.25">
      <c r="A29" s="12"/>
      <c r="B29" s="12"/>
      <c r="C29" s="12"/>
      <c r="D29" s="12" t="s">
        <v>18</v>
      </c>
      <c r="E29" s="13" t="s">
        <v>18</v>
      </c>
      <c r="F29" s="14"/>
      <c r="G29" s="14"/>
      <c r="H29" s="15"/>
      <c r="I29" s="15"/>
      <c r="J29" s="54"/>
      <c r="K29" s="15"/>
      <c r="L29" s="15"/>
      <c r="M29" s="53"/>
      <c r="N29" s="15"/>
      <c r="O29" s="16"/>
      <c r="P29" s="17"/>
      <c r="Q29" s="16"/>
      <c r="R29" s="18"/>
    </row>
    <row r="30" spans="1:18" s="19" customFormat="1" ht="12.75" x14ac:dyDescent="0.25">
      <c r="A30" s="51" t="s">
        <v>73</v>
      </c>
      <c r="B30" s="51"/>
      <c r="C30" s="51"/>
      <c r="D30" s="12" t="s">
        <v>18</v>
      </c>
      <c r="E30" s="13" t="s">
        <v>18</v>
      </c>
      <c r="F30" s="14"/>
      <c r="G30" s="14"/>
      <c r="H30" s="15"/>
      <c r="I30" s="15"/>
      <c r="J30" s="54"/>
      <c r="K30" s="15"/>
      <c r="L30" s="15"/>
      <c r="M30" s="53"/>
      <c r="N30" s="15"/>
      <c r="O30" s="16"/>
      <c r="P30" s="17"/>
      <c r="Q30" s="16"/>
      <c r="R30" s="18"/>
    </row>
    <row r="31" spans="1:18" s="19" customFormat="1" ht="28.5" customHeight="1" x14ac:dyDescent="0.2">
      <c r="A31" s="20">
        <v>6</v>
      </c>
      <c r="B31" s="21" t="s">
        <v>19</v>
      </c>
      <c r="C31" s="22">
        <v>1</v>
      </c>
      <c r="D31" s="23" t="s">
        <v>20</v>
      </c>
      <c r="E31" s="24" t="s">
        <v>21</v>
      </c>
      <c r="F31" s="25" t="s">
        <v>22</v>
      </c>
      <c r="G31" s="26" t="s">
        <v>23</v>
      </c>
      <c r="H31" s="27"/>
      <c r="I31" s="28">
        <v>508</v>
      </c>
      <c r="J31" s="60" t="s">
        <v>64</v>
      </c>
      <c r="K31" s="59" t="s">
        <v>65</v>
      </c>
      <c r="L31" s="28">
        <v>3200</v>
      </c>
      <c r="M31" s="31">
        <v>0.55000000000000004</v>
      </c>
      <c r="N31" s="30">
        <f t="shared" ref="N31:N35" si="3">L31-(L31*M31)</f>
        <v>1439.9999999999998</v>
      </c>
      <c r="O31" s="32">
        <f>SUM(I31*N31+I32*N32+I33*N33+I34*N34+I35*N35+I36*N36+I37*N37)</f>
        <v>1314449.9999999998</v>
      </c>
      <c r="P31" s="33">
        <v>1827276</v>
      </c>
      <c r="Q31" s="32">
        <f>O31*5</f>
        <v>6572249.9999999991</v>
      </c>
      <c r="R31" s="34">
        <v>9136380</v>
      </c>
    </row>
    <row r="32" spans="1:18" s="19" customFormat="1" ht="38.25" x14ac:dyDescent="0.25">
      <c r="A32" s="35"/>
      <c r="B32" s="36"/>
      <c r="C32" s="22">
        <v>2</v>
      </c>
      <c r="D32" s="37"/>
      <c r="E32" s="38" t="s">
        <v>25</v>
      </c>
      <c r="F32" s="39" t="s">
        <v>26</v>
      </c>
      <c r="G32" s="26" t="s">
        <v>23</v>
      </c>
      <c r="H32" s="27"/>
      <c r="I32" s="28">
        <v>508</v>
      </c>
      <c r="J32" s="56" t="s">
        <v>66</v>
      </c>
      <c r="K32" s="28">
        <v>4262</v>
      </c>
      <c r="L32" s="28">
        <v>1400</v>
      </c>
      <c r="M32" s="31">
        <v>0.55000000000000004</v>
      </c>
      <c r="N32" s="30">
        <f t="shared" si="3"/>
        <v>629.99999999999989</v>
      </c>
      <c r="O32" s="40"/>
      <c r="P32" s="33"/>
      <c r="Q32" s="40"/>
      <c r="R32" s="34"/>
    </row>
    <row r="33" spans="1:18" s="19" customFormat="1" ht="25.5" x14ac:dyDescent="0.25">
      <c r="A33" s="35"/>
      <c r="B33" s="36"/>
      <c r="C33" s="22">
        <v>3</v>
      </c>
      <c r="D33" s="37"/>
      <c r="E33" s="38" t="s">
        <v>28</v>
      </c>
      <c r="F33" s="25" t="s">
        <v>29</v>
      </c>
      <c r="G33" s="26" t="s">
        <v>30</v>
      </c>
      <c r="H33" s="27"/>
      <c r="I33" s="28">
        <v>508</v>
      </c>
      <c r="J33" s="56" t="s">
        <v>67</v>
      </c>
      <c r="K33" s="59" t="s">
        <v>68</v>
      </c>
      <c r="L33" s="28">
        <v>350</v>
      </c>
      <c r="M33" s="31">
        <v>0.55000000000000004</v>
      </c>
      <c r="N33" s="30">
        <f t="shared" si="3"/>
        <v>157.49999999999997</v>
      </c>
      <c r="O33" s="40"/>
      <c r="P33" s="33"/>
      <c r="Q33" s="40"/>
      <c r="R33" s="34"/>
    </row>
    <row r="34" spans="1:18" s="19" customFormat="1" ht="38.25" x14ac:dyDescent="0.25">
      <c r="A34" s="35"/>
      <c r="B34" s="36"/>
      <c r="C34" s="22">
        <v>4</v>
      </c>
      <c r="D34" s="37"/>
      <c r="E34" s="38" t="s">
        <v>32</v>
      </c>
      <c r="F34" s="25" t="s">
        <v>33</v>
      </c>
      <c r="G34" s="26" t="s">
        <v>34</v>
      </c>
      <c r="H34" s="27"/>
      <c r="I34" s="28">
        <v>508</v>
      </c>
      <c r="J34" s="61" t="s">
        <v>69</v>
      </c>
      <c r="K34" s="41" t="s">
        <v>70</v>
      </c>
      <c r="L34" s="30">
        <v>800</v>
      </c>
      <c r="M34" s="31">
        <v>0.55000000000000004</v>
      </c>
      <c r="N34" s="30">
        <f t="shared" si="3"/>
        <v>359.99999999999994</v>
      </c>
      <c r="O34" s="40"/>
      <c r="P34" s="33"/>
      <c r="Q34" s="40"/>
      <c r="R34" s="34"/>
    </row>
    <row r="35" spans="1:18" s="19" customFormat="1" ht="38.25" x14ac:dyDescent="0.25">
      <c r="A35" s="35"/>
      <c r="B35" s="36"/>
      <c r="C35" s="22">
        <v>5</v>
      </c>
      <c r="D35" s="37"/>
      <c r="E35" s="38" t="s">
        <v>36</v>
      </c>
      <c r="F35" s="43" t="s">
        <v>37</v>
      </c>
      <c r="G35" s="26" t="s">
        <v>38</v>
      </c>
      <c r="H35" s="27"/>
      <c r="I35" s="28">
        <v>1016</v>
      </c>
      <c r="J35" s="56" t="s">
        <v>71</v>
      </c>
      <c r="K35" s="28" t="s">
        <v>72</v>
      </c>
      <c r="L35" s="28">
        <v>80</v>
      </c>
      <c r="M35" s="31">
        <v>1</v>
      </c>
      <c r="N35" s="30">
        <f t="shared" si="3"/>
        <v>0</v>
      </c>
      <c r="O35" s="40"/>
      <c r="P35" s="33"/>
      <c r="Q35" s="40"/>
      <c r="R35" s="34"/>
    </row>
    <row r="36" spans="1:18" s="19" customFormat="1" ht="25.5" x14ac:dyDescent="0.25">
      <c r="A36" s="44"/>
      <c r="B36" s="36"/>
      <c r="C36" s="45">
        <v>6</v>
      </c>
      <c r="D36" s="37"/>
      <c r="E36" s="25" t="s">
        <v>40</v>
      </c>
      <c r="F36" s="25" t="s">
        <v>41</v>
      </c>
      <c r="G36" s="46"/>
      <c r="H36" s="47">
        <v>0</v>
      </c>
      <c r="I36" s="29">
        <f>ROUND(508*H36,0)</f>
        <v>0</v>
      </c>
      <c r="J36" s="29"/>
      <c r="K36" s="42"/>
      <c r="L36" s="30"/>
      <c r="M36" s="31"/>
      <c r="N36" s="30">
        <f>L36-(L36*M36)</f>
        <v>0</v>
      </c>
      <c r="O36" s="40"/>
      <c r="P36" s="33"/>
      <c r="Q36" s="40"/>
      <c r="R36" s="34"/>
    </row>
    <row r="37" spans="1:18" s="19" customFormat="1" ht="28.5" customHeight="1" x14ac:dyDescent="0.25">
      <c r="A37" s="44"/>
      <c r="B37" s="48"/>
      <c r="C37" s="45">
        <v>7</v>
      </c>
      <c r="D37" s="49"/>
      <c r="E37" s="25" t="s">
        <v>40</v>
      </c>
      <c r="F37" s="25" t="s">
        <v>41</v>
      </c>
      <c r="G37" s="46"/>
      <c r="H37" s="47">
        <v>0</v>
      </c>
      <c r="I37" s="29">
        <f>ROUND(508*H37,0)</f>
        <v>0</v>
      </c>
      <c r="J37" s="29"/>
      <c r="K37" s="42"/>
      <c r="L37" s="30"/>
      <c r="M37" s="31"/>
      <c r="N37" s="30">
        <f>L37-(L37*M37)</f>
        <v>0</v>
      </c>
      <c r="O37" s="50"/>
      <c r="P37" s="33"/>
      <c r="Q37" s="50"/>
      <c r="R37" s="34"/>
    </row>
    <row r="38" spans="1:18" s="19" customFormat="1" ht="12.75" x14ac:dyDescent="0.25">
      <c r="A38" s="12"/>
      <c r="B38" s="12"/>
      <c r="C38" s="12"/>
      <c r="D38" s="12" t="s">
        <v>18</v>
      </c>
      <c r="E38" s="13" t="s">
        <v>18</v>
      </c>
      <c r="F38" s="14"/>
      <c r="G38" s="14"/>
      <c r="H38" s="15"/>
      <c r="I38" s="15"/>
      <c r="J38" s="15"/>
      <c r="K38" s="15"/>
      <c r="L38" s="15"/>
      <c r="M38" s="53"/>
      <c r="N38" s="15"/>
      <c r="O38" s="16"/>
      <c r="P38" s="17"/>
      <c r="Q38" s="16"/>
      <c r="R38" s="18"/>
    </row>
    <row r="39" spans="1:18" s="19" customFormat="1" ht="15" customHeight="1" x14ac:dyDescent="0.25">
      <c r="A39" s="51" t="s">
        <v>83</v>
      </c>
      <c r="B39" s="51"/>
      <c r="C39" s="51"/>
      <c r="D39" s="51"/>
      <c r="E39" s="13" t="s">
        <v>18</v>
      </c>
      <c r="F39" s="14"/>
      <c r="G39" s="14"/>
      <c r="H39" s="15"/>
      <c r="I39" s="15"/>
      <c r="J39" s="15"/>
      <c r="K39" s="15"/>
      <c r="L39" s="15"/>
      <c r="M39" s="53"/>
      <c r="N39" s="15"/>
      <c r="O39" s="16"/>
      <c r="P39" s="17"/>
      <c r="Q39" s="16"/>
      <c r="R39" s="18"/>
    </row>
    <row r="40" spans="1:18" s="19" customFormat="1" ht="38.25" x14ac:dyDescent="0.2">
      <c r="A40" s="20">
        <v>6</v>
      </c>
      <c r="B40" s="21" t="s">
        <v>19</v>
      </c>
      <c r="C40" s="22">
        <v>1</v>
      </c>
      <c r="D40" s="23" t="s">
        <v>20</v>
      </c>
      <c r="E40" s="24" t="s">
        <v>21</v>
      </c>
      <c r="F40" s="25" t="s">
        <v>22</v>
      </c>
      <c r="G40" s="26" t="s">
        <v>23</v>
      </c>
      <c r="H40" s="27"/>
      <c r="I40" s="28">
        <v>508</v>
      </c>
      <c r="J40" s="62" t="s">
        <v>74</v>
      </c>
      <c r="K40" s="28" t="s">
        <v>75</v>
      </c>
      <c r="L40" s="28">
        <v>1500</v>
      </c>
      <c r="M40" s="31">
        <v>0.3</v>
      </c>
      <c r="N40" s="30">
        <f t="shared" ref="N40:N44" si="4">L40-(L40*M40)</f>
        <v>1050</v>
      </c>
      <c r="O40" s="32">
        <f>SUM(I40*N40+I41*N41+I42*N42+I43*N43+I44*N44+I45*N45+I46*N46)</f>
        <v>1153922</v>
      </c>
      <c r="P40" s="33">
        <v>1827276</v>
      </c>
      <c r="Q40" s="32">
        <f>O40*5</f>
        <v>5769610</v>
      </c>
      <c r="R40" s="34">
        <v>9136380</v>
      </c>
    </row>
    <row r="41" spans="1:18" s="19" customFormat="1" ht="28.5" customHeight="1" x14ac:dyDescent="0.25">
      <c r="A41" s="35"/>
      <c r="B41" s="36"/>
      <c r="C41" s="22">
        <v>2</v>
      </c>
      <c r="D41" s="37"/>
      <c r="E41" s="38" t="s">
        <v>25</v>
      </c>
      <c r="F41" s="39" t="s">
        <v>26</v>
      </c>
      <c r="G41" s="26" t="s">
        <v>23</v>
      </c>
      <c r="H41" s="27"/>
      <c r="I41" s="28">
        <v>508</v>
      </c>
      <c r="J41" s="62" t="s">
        <v>76</v>
      </c>
      <c r="K41" s="28" t="s">
        <v>77</v>
      </c>
      <c r="L41" s="28">
        <v>800</v>
      </c>
      <c r="M41" s="31">
        <v>0.3</v>
      </c>
      <c r="N41" s="30">
        <f t="shared" si="4"/>
        <v>560</v>
      </c>
      <c r="O41" s="40"/>
      <c r="P41" s="33"/>
      <c r="Q41" s="40"/>
      <c r="R41" s="34"/>
    </row>
    <row r="42" spans="1:18" s="19" customFormat="1" ht="28.5" customHeight="1" x14ac:dyDescent="0.25">
      <c r="A42" s="35"/>
      <c r="B42" s="36"/>
      <c r="C42" s="22">
        <v>3</v>
      </c>
      <c r="D42" s="37"/>
      <c r="E42" s="38" t="s">
        <v>28</v>
      </c>
      <c r="F42" s="25" t="s">
        <v>29</v>
      </c>
      <c r="G42" s="26" t="s">
        <v>30</v>
      </c>
      <c r="H42" s="27"/>
      <c r="I42" s="28">
        <v>508</v>
      </c>
      <c r="J42" s="62" t="s">
        <v>78</v>
      </c>
      <c r="K42" s="28" t="s">
        <v>79</v>
      </c>
      <c r="L42" s="28">
        <v>225</v>
      </c>
      <c r="M42" s="31">
        <v>0.3</v>
      </c>
      <c r="N42" s="30">
        <f t="shared" si="4"/>
        <v>157.5</v>
      </c>
      <c r="O42" s="40"/>
      <c r="P42" s="33"/>
      <c r="Q42" s="40"/>
      <c r="R42" s="34"/>
    </row>
    <row r="43" spans="1:18" s="19" customFormat="1" ht="28.5" customHeight="1" x14ac:dyDescent="0.25">
      <c r="A43" s="35"/>
      <c r="B43" s="36"/>
      <c r="C43" s="22">
        <v>4</v>
      </c>
      <c r="D43" s="37"/>
      <c r="E43" s="38" t="s">
        <v>32</v>
      </c>
      <c r="F43" s="25" t="s">
        <v>33</v>
      </c>
      <c r="G43" s="26" t="s">
        <v>34</v>
      </c>
      <c r="H43" s="27"/>
      <c r="I43" s="28">
        <v>508</v>
      </c>
      <c r="J43" s="62" t="s">
        <v>80</v>
      </c>
      <c r="K43" s="28" t="s">
        <v>81</v>
      </c>
      <c r="L43" s="28">
        <v>600</v>
      </c>
      <c r="M43" s="31">
        <v>0.3</v>
      </c>
      <c r="N43" s="30">
        <f t="shared" si="4"/>
        <v>420</v>
      </c>
      <c r="O43" s="40"/>
      <c r="P43" s="33"/>
      <c r="Q43" s="40"/>
      <c r="R43" s="34"/>
    </row>
    <row r="44" spans="1:18" s="19" customFormat="1" ht="28.5" customHeight="1" x14ac:dyDescent="0.25">
      <c r="A44" s="35"/>
      <c r="B44" s="36"/>
      <c r="C44" s="22">
        <v>5</v>
      </c>
      <c r="D44" s="37"/>
      <c r="E44" s="38" t="s">
        <v>36</v>
      </c>
      <c r="F44" s="43" t="s">
        <v>37</v>
      </c>
      <c r="G44" s="26" t="s">
        <v>38</v>
      </c>
      <c r="H44" s="27"/>
      <c r="I44" s="28">
        <v>1016</v>
      </c>
      <c r="J44" s="62" t="s">
        <v>82</v>
      </c>
      <c r="K44" s="28">
        <v>18080304</v>
      </c>
      <c r="L44" s="28">
        <v>60</v>
      </c>
      <c r="M44" s="31">
        <v>0.3</v>
      </c>
      <c r="N44" s="30">
        <f t="shared" si="4"/>
        <v>42</v>
      </c>
      <c r="O44" s="40"/>
      <c r="P44" s="33"/>
      <c r="Q44" s="40"/>
      <c r="R44" s="34"/>
    </row>
    <row r="45" spans="1:18" s="19" customFormat="1" ht="28.5" customHeight="1" x14ac:dyDescent="0.25">
      <c r="A45" s="44"/>
      <c r="B45" s="36"/>
      <c r="C45" s="45">
        <v>6</v>
      </c>
      <c r="D45" s="37"/>
      <c r="E45" s="25" t="s">
        <v>40</v>
      </c>
      <c r="F45" s="25" t="s">
        <v>41</v>
      </c>
      <c r="G45" s="46"/>
      <c r="H45" s="47">
        <v>0</v>
      </c>
      <c r="I45" s="29">
        <f>ROUND(508*H45,0)</f>
        <v>0</v>
      </c>
      <c r="J45" s="29"/>
      <c r="K45" s="42"/>
      <c r="L45" s="30"/>
      <c r="M45" s="31"/>
      <c r="N45" s="30">
        <f>L45-(L45*M45)</f>
        <v>0</v>
      </c>
      <c r="O45" s="40"/>
      <c r="P45" s="33"/>
      <c r="Q45" s="40"/>
      <c r="R45" s="34"/>
    </row>
    <row r="46" spans="1:18" s="19" customFormat="1" ht="28.5" customHeight="1" x14ac:dyDescent="0.25">
      <c r="A46" s="44"/>
      <c r="B46" s="48"/>
      <c r="C46" s="45">
        <v>7</v>
      </c>
      <c r="D46" s="49"/>
      <c r="E46" s="25" t="s">
        <v>40</v>
      </c>
      <c r="F46" s="25" t="s">
        <v>41</v>
      </c>
      <c r="G46" s="46"/>
      <c r="H46" s="47">
        <v>0</v>
      </c>
      <c r="I46" s="29">
        <f>ROUND(508*H46,0)</f>
        <v>0</v>
      </c>
      <c r="J46" s="29"/>
      <c r="K46" s="42"/>
      <c r="L46" s="30"/>
      <c r="M46" s="31"/>
      <c r="N46" s="30">
        <f>L46-(L46*M46)</f>
        <v>0</v>
      </c>
      <c r="O46" s="50"/>
      <c r="P46" s="33"/>
      <c r="Q46" s="50"/>
      <c r="R46" s="34"/>
    </row>
    <row r="47" spans="1:18" s="19" customFormat="1" ht="12.75" x14ac:dyDescent="0.25">
      <c r="A47" s="12"/>
      <c r="B47" s="12"/>
      <c r="C47" s="12"/>
      <c r="D47" s="12" t="s">
        <v>18</v>
      </c>
      <c r="E47" s="13" t="s">
        <v>18</v>
      </c>
      <c r="F47" s="14"/>
      <c r="G47" s="14"/>
      <c r="H47" s="15"/>
      <c r="I47" s="15"/>
      <c r="J47" s="15"/>
      <c r="K47" s="15"/>
      <c r="L47" s="15"/>
      <c r="M47" s="53"/>
      <c r="N47" s="15"/>
      <c r="O47" s="16"/>
      <c r="P47" s="17"/>
      <c r="Q47" s="16"/>
      <c r="R47" s="18"/>
    </row>
    <row r="48" spans="1:18" s="19" customFormat="1" ht="12.75" x14ac:dyDescent="0.25">
      <c r="A48" s="51" t="s">
        <v>94</v>
      </c>
      <c r="B48" s="51"/>
      <c r="C48" s="51"/>
      <c r="D48" s="12" t="s">
        <v>18</v>
      </c>
      <c r="E48" s="13" t="s">
        <v>18</v>
      </c>
      <c r="F48" s="14"/>
      <c r="G48" s="14"/>
      <c r="H48" s="15"/>
      <c r="I48" s="15"/>
      <c r="J48" s="15"/>
      <c r="K48" s="15"/>
      <c r="L48" s="15"/>
      <c r="M48" s="15"/>
      <c r="N48" s="15"/>
      <c r="O48" s="16"/>
      <c r="P48" s="17"/>
      <c r="Q48" s="16"/>
      <c r="R48" s="18"/>
    </row>
    <row r="49" spans="1:18" s="19" customFormat="1" ht="28.5" customHeight="1" x14ac:dyDescent="0.2">
      <c r="A49" s="20">
        <v>6</v>
      </c>
      <c r="B49" s="21" t="s">
        <v>19</v>
      </c>
      <c r="C49" s="22">
        <v>1</v>
      </c>
      <c r="D49" s="23" t="s">
        <v>20</v>
      </c>
      <c r="E49" s="24" t="s">
        <v>21</v>
      </c>
      <c r="F49" s="25" t="s">
        <v>22</v>
      </c>
      <c r="G49" s="26" t="s">
        <v>23</v>
      </c>
      <c r="H49" s="27"/>
      <c r="I49" s="28">
        <v>508</v>
      </c>
      <c r="J49" s="41" t="s">
        <v>84</v>
      </c>
      <c r="K49" s="28" t="s">
        <v>85</v>
      </c>
      <c r="L49" s="30">
        <v>2250</v>
      </c>
      <c r="M49" s="31">
        <v>0.5</v>
      </c>
      <c r="N49" s="30">
        <f t="shared" ref="N49:N55" si="5">L49-(L49*M49)</f>
        <v>1125</v>
      </c>
      <c r="O49" s="32">
        <f>SUM(I49*N49+I50*N50+I51*N51+I52*N52+I53*N53+I54*N54+I55*N55)</f>
        <v>1319797.2079999999</v>
      </c>
      <c r="P49" s="33">
        <v>1827276</v>
      </c>
      <c r="Q49" s="32">
        <f>O49*5</f>
        <v>6598986.0399999991</v>
      </c>
      <c r="R49" s="34">
        <v>9136380</v>
      </c>
    </row>
    <row r="50" spans="1:18" s="19" customFormat="1" ht="28.5" customHeight="1" x14ac:dyDescent="0.25">
      <c r="A50" s="35"/>
      <c r="B50" s="36"/>
      <c r="C50" s="22">
        <v>2</v>
      </c>
      <c r="D50" s="37"/>
      <c r="E50" s="38" t="s">
        <v>25</v>
      </c>
      <c r="F50" s="39" t="s">
        <v>26</v>
      </c>
      <c r="G50" s="26" t="s">
        <v>23</v>
      </c>
      <c r="H50" s="27"/>
      <c r="I50" s="28">
        <v>508</v>
      </c>
      <c r="J50" s="41" t="s">
        <v>86</v>
      </c>
      <c r="K50" s="28" t="s">
        <v>87</v>
      </c>
      <c r="L50" s="30">
        <v>1644</v>
      </c>
      <c r="M50" s="31">
        <v>0.5</v>
      </c>
      <c r="N50" s="30">
        <f t="shared" si="5"/>
        <v>822</v>
      </c>
      <c r="O50" s="40"/>
      <c r="P50" s="33"/>
      <c r="Q50" s="40"/>
      <c r="R50" s="34"/>
    </row>
    <row r="51" spans="1:18" s="19" customFormat="1" ht="28.5" customHeight="1" x14ac:dyDescent="0.25">
      <c r="A51" s="35"/>
      <c r="B51" s="36"/>
      <c r="C51" s="22">
        <v>3</v>
      </c>
      <c r="D51" s="37"/>
      <c r="E51" s="38" t="s">
        <v>28</v>
      </c>
      <c r="F51" s="25" t="s">
        <v>29</v>
      </c>
      <c r="G51" s="26" t="s">
        <v>30</v>
      </c>
      <c r="H51" s="27"/>
      <c r="I51" s="28">
        <v>508</v>
      </c>
      <c r="J51" s="41" t="s">
        <v>88</v>
      </c>
      <c r="K51" s="28" t="s">
        <v>89</v>
      </c>
      <c r="L51" s="30">
        <v>274.2</v>
      </c>
      <c r="M51" s="31">
        <v>0.1</v>
      </c>
      <c r="N51" s="30">
        <f t="shared" si="5"/>
        <v>246.77999999999997</v>
      </c>
      <c r="O51" s="40"/>
      <c r="P51" s="33"/>
      <c r="Q51" s="40"/>
      <c r="R51" s="34"/>
    </row>
    <row r="52" spans="1:18" s="19" customFormat="1" ht="28.5" customHeight="1" x14ac:dyDescent="0.25">
      <c r="A52" s="35"/>
      <c r="B52" s="36"/>
      <c r="C52" s="22">
        <v>4</v>
      </c>
      <c r="D52" s="37"/>
      <c r="E52" s="38" t="s">
        <v>32</v>
      </c>
      <c r="F52" s="25" t="s">
        <v>33</v>
      </c>
      <c r="G52" s="26" t="s">
        <v>34</v>
      </c>
      <c r="H52" s="27"/>
      <c r="I52" s="28">
        <v>508</v>
      </c>
      <c r="J52" s="41" t="s">
        <v>90</v>
      </c>
      <c r="K52" s="28" t="s">
        <v>91</v>
      </c>
      <c r="L52" s="30">
        <v>762.7</v>
      </c>
      <c r="M52" s="31">
        <v>0.52</v>
      </c>
      <c r="N52" s="30">
        <f t="shared" si="5"/>
        <v>366.096</v>
      </c>
      <c r="O52" s="40"/>
      <c r="P52" s="33"/>
      <c r="Q52" s="40"/>
      <c r="R52" s="34"/>
    </row>
    <row r="53" spans="1:18" s="19" customFormat="1" ht="28.5" customHeight="1" x14ac:dyDescent="0.25">
      <c r="A53" s="35"/>
      <c r="B53" s="36"/>
      <c r="C53" s="22">
        <v>5</v>
      </c>
      <c r="D53" s="37"/>
      <c r="E53" s="38" t="s">
        <v>36</v>
      </c>
      <c r="F53" s="43" t="s">
        <v>37</v>
      </c>
      <c r="G53" s="26" t="s">
        <v>38</v>
      </c>
      <c r="H53" s="27"/>
      <c r="I53" s="28">
        <v>1016</v>
      </c>
      <c r="J53" s="41" t="s">
        <v>92</v>
      </c>
      <c r="K53" s="28" t="s">
        <v>93</v>
      </c>
      <c r="L53" s="30">
        <v>54.5</v>
      </c>
      <c r="M53" s="31">
        <v>0.65</v>
      </c>
      <c r="N53" s="30">
        <f t="shared" si="5"/>
        <v>19.074999999999996</v>
      </c>
      <c r="O53" s="40"/>
      <c r="P53" s="33"/>
      <c r="Q53" s="40"/>
      <c r="R53" s="34"/>
    </row>
    <row r="54" spans="1:18" s="19" customFormat="1" ht="28.5" customHeight="1" x14ac:dyDescent="0.25">
      <c r="A54" s="44"/>
      <c r="B54" s="36"/>
      <c r="C54" s="45">
        <v>6</v>
      </c>
      <c r="D54" s="37"/>
      <c r="E54" s="25" t="s">
        <v>40</v>
      </c>
      <c r="F54" s="25" t="s">
        <v>41</v>
      </c>
      <c r="G54" s="46"/>
      <c r="H54" s="47">
        <v>0</v>
      </c>
      <c r="I54" s="29">
        <f>ROUND(508*H54,0)</f>
        <v>0</v>
      </c>
      <c r="J54" s="29"/>
      <c r="K54" s="42"/>
      <c r="L54" s="30"/>
      <c r="M54" s="31"/>
      <c r="N54" s="30">
        <f t="shared" si="5"/>
        <v>0</v>
      </c>
      <c r="O54" s="40"/>
      <c r="P54" s="33"/>
      <c r="Q54" s="40"/>
      <c r="R54" s="34"/>
    </row>
    <row r="55" spans="1:18" s="19" customFormat="1" ht="28.5" customHeight="1" x14ac:dyDescent="0.25">
      <c r="A55" s="44"/>
      <c r="B55" s="48"/>
      <c r="C55" s="45">
        <v>7</v>
      </c>
      <c r="D55" s="49"/>
      <c r="E55" s="25" t="s">
        <v>40</v>
      </c>
      <c r="F55" s="25" t="s">
        <v>41</v>
      </c>
      <c r="G55" s="46"/>
      <c r="H55" s="47">
        <v>0</v>
      </c>
      <c r="I55" s="29">
        <f>ROUND(508*H55,0)</f>
        <v>0</v>
      </c>
      <c r="J55" s="29"/>
      <c r="K55" s="42"/>
      <c r="L55" s="30"/>
      <c r="M55" s="31"/>
      <c r="N55" s="30">
        <f t="shared" si="5"/>
        <v>0</v>
      </c>
      <c r="O55" s="50"/>
      <c r="P55" s="33"/>
      <c r="Q55" s="50"/>
      <c r="R55" s="34"/>
    </row>
    <row r="56" spans="1:18" s="19" customFormat="1" ht="12.75" x14ac:dyDescent="0.25">
      <c r="A56" s="12"/>
      <c r="B56" s="12"/>
      <c r="C56" s="12"/>
      <c r="D56" s="12" t="s">
        <v>18</v>
      </c>
      <c r="E56" s="13" t="s">
        <v>18</v>
      </c>
      <c r="F56" s="14"/>
      <c r="G56" s="14"/>
      <c r="H56" s="15"/>
      <c r="I56" s="15"/>
      <c r="J56" s="15"/>
      <c r="K56" s="15"/>
      <c r="L56" s="15"/>
      <c r="M56" s="15"/>
      <c r="N56" s="15"/>
      <c r="O56" s="16"/>
      <c r="P56" s="17"/>
      <c r="Q56" s="16"/>
      <c r="R56" s="18"/>
    </row>
  </sheetData>
  <mergeCells count="42">
    <mergeCell ref="R40:R46"/>
    <mergeCell ref="A39:D39"/>
    <mergeCell ref="A49:A53"/>
    <mergeCell ref="D49:D55"/>
    <mergeCell ref="O49:O55"/>
    <mergeCell ref="P49:P55"/>
    <mergeCell ref="Q49:Q55"/>
    <mergeCell ref="R49:R55"/>
    <mergeCell ref="A48:C48"/>
    <mergeCell ref="A30:C30"/>
    <mergeCell ref="A40:A44"/>
    <mergeCell ref="D40:D46"/>
    <mergeCell ref="O40:O46"/>
    <mergeCell ref="P40:P46"/>
    <mergeCell ref="Q40:Q46"/>
    <mergeCell ref="A31:A35"/>
    <mergeCell ref="D31:D37"/>
    <mergeCell ref="O31:O37"/>
    <mergeCell ref="P31:P37"/>
    <mergeCell ref="Q31:Q37"/>
    <mergeCell ref="R31:R37"/>
    <mergeCell ref="R13:R19"/>
    <mergeCell ref="A12:C12"/>
    <mergeCell ref="A22:A26"/>
    <mergeCell ref="D22:D28"/>
    <mergeCell ref="O22:O28"/>
    <mergeCell ref="P22:P28"/>
    <mergeCell ref="Q22:Q28"/>
    <mergeCell ref="R22:R28"/>
    <mergeCell ref="A21:C21"/>
    <mergeCell ref="A3:C3"/>
    <mergeCell ref="A13:A17"/>
    <mergeCell ref="D13:D19"/>
    <mergeCell ref="O13:O19"/>
    <mergeCell ref="P13:P19"/>
    <mergeCell ref="Q13:Q19"/>
    <mergeCell ref="A4:A8"/>
    <mergeCell ref="D4:D10"/>
    <mergeCell ref="O4:O10"/>
    <mergeCell ref="P4:P10"/>
    <mergeCell ref="Q4:Q10"/>
    <mergeCell ref="R4:R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ListForm</Display>
  <Edit>ListForm</Edit>
  <New>ListForm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iapsAmministrazioneTrasparente" ma:contentTypeID="0x01009EA7F58EC9F24C989BA50053C6DFDE2E008759DAD62F381942866EA29923E26B2B" ma:contentTypeVersion="0" ma:contentTypeDescription="My Content Type" ma:contentTypeScope="" ma:versionID="a17f9c8f7eff1ecb6bdfc1ff5fa56264">
  <xsd:schema xmlns:xsd="http://www.w3.org/2001/XMLSchema" xmlns:xs="http://www.w3.org/2001/XMLSchema" xmlns:p="http://schemas.microsoft.com/office/2006/metadata/properties" xmlns:ns2="397B19D0-B431-4FEA-9FA1-A80706919F20" xmlns:ns3="d77a602b-ccae-41da-9e86-a315a40decae" targetNamespace="http://schemas.microsoft.com/office/2006/metadata/properties" ma:root="true" ma:fieldsID="41a02289bf8ea3558596bd4de57f4779" ns2:_="" ns3:_="">
    <xsd:import namespace="397B19D0-B431-4FEA-9FA1-A80706919F20"/>
    <xsd:import namespace="d77a602b-ccae-41da-9e86-a315a40decae"/>
    <xsd:element name="properties">
      <xsd:complexType>
        <xsd:sequence>
          <xsd:element name="documentManagement">
            <xsd:complexType>
              <xsd:all>
                <xsd:element ref="ns2:siapsDataPubblicazione" minOccurs="0"/>
                <xsd:element ref="ns2:siapsSintesi" minOccurs="0"/>
                <xsd:element ref="ns3:Index" minOccurs="0"/>
                <xsd:element ref="ns2:siapsOrdi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7B19D0-B431-4FEA-9FA1-A80706919F20" elementFormDefault="qualified">
    <xsd:import namespace="http://schemas.microsoft.com/office/2006/documentManagement/types"/>
    <xsd:import namespace="http://schemas.microsoft.com/office/infopath/2007/PartnerControls"/>
    <xsd:element name="siapsDataPubblicazione" ma:index="2" nillable="true" ma:displayName="Data Pubblicazione" ma:format="DateOnly" ma:internalName="siapsDataPubblicazione">
      <xsd:simpleType>
        <xsd:restriction base="dms:DateTime"/>
      </xsd:simpleType>
    </xsd:element>
    <xsd:element name="siapsSintesi" ma:index="3" nillable="true" ma:displayName="Sintesi" ma:internalName="siapsSintesi">
      <xsd:simpleType>
        <xsd:restriction base="dms:Note"/>
      </xsd:simpleType>
    </xsd:element>
    <xsd:element name="siapsOrdine" ma:index="5" nillable="true" ma:displayName="Ordine" ma:decimals="0" ma:description="L'ordine di visualizzazione dell'elemento nell'ambito di un gruppo di elementi" ma:internalName="siapsOrdin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7a602b-ccae-41da-9e86-a315a40decae" elementFormDefault="qualified">
    <xsd:import namespace="http://schemas.microsoft.com/office/2006/documentManagement/types"/>
    <xsd:import namespace="http://schemas.microsoft.com/office/infopath/2007/PartnerControls"/>
    <xsd:element name="Index" ma:index="4" nillable="true" ma:displayName="Index" ma:internalName="Index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axOccurs="1" ma:index="1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apsDataPubblicazione xmlns="397B19D0-B431-4FEA-9FA1-A80706919F20" xsi:nil="true"/>
    <Index xmlns="d77a602b-ccae-41da-9e86-a315a40decae" xsi:nil="true"/>
    <siapsSintesi xmlns="397B19D0-B431-4FEA-9FA1-A80706919F20" xsi:nil="true"/>
    <siapsOrdine xmlns="397B19D0-B431-4FEA-9FA1-A80706919F20" xsi:nil="true"/>
  </documentManagement>
</p:properties>
</file>

<file path=customXml/itemProps1.xml><?xml version="1.0" encoding="utf-8"?>
<ds:datastoreItem xmlns:ds="http://schemas.openxmlformats.org/officeDocument/2006/customXml" ds:itemID="{E1CD30E9-F9AE-4133-8D7A-CF411D6C8BCC}"/>
</file>

<file path=customXml/itemProps2.xml><?xml version="1.0" encoding="utf-8"?>
<ds:datastoreItem xmlns:ds="http://schemas.openxmlformats.org/officeDocument/2006/customXml" ds:itemID="{92C83F98-24E3-4513-8383-40AAAA8D0657}"/>
</file>

<file path=customXml/itemProps3.xml><?xml version="1.0" encoding="utf-8"?>
<ds:datastoreItem xmlns:ds="http://schemas.openxmlformats.org/officeDocument/2006/customXml" ds:itemID="{5A347F72-CF1C-4B9B-82AF-508EB05369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offerte economiche  lotto 6- TUTTE LE DITTE AGGIUDICATARIE</dc:title>
  <dc:creator/>
  <cp:lastModifiedBy/>
  <dcterms:created xsi:type="dcterms:W3CDTF">2015-06-05T18:19:34Z</dcterms:created>
  <dcterms:modified xsi:type="dcterms:W3CDTF">2018-02-14T15:14:25Z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0x01009EA7F58EC9F24C989BA50053C6DFDE2E008759DAD62F381942866EA29923E26B2B</vt:lpwstr>
  </property>
</Properties>
</file>